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38\"/>
    </mc:Choice>
  </mc:AlternateContent>
  <xr:revisionPtr revIDLastSave="0" documentId="13_ncr:1_{4C0A22DB-2714-4B53-AE22-4A432D6D434D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27-07-01" sheetId="3" r:id="rId3"/>
    <sheet name="ОСР 27-02-01" sheetId="4" r:id="rId4"/>
    <sheet name="ОСР 27-09-01" sheetId="5" r:id="rId5"/>
    <sheet name="ОСР 27-12-01" sheetId="6" r:id="rId6"/>
    <sheet name="ОСР 27-02-01(1)" sheetId="7" r:id="rId7"/>
    <sheet name="ОСР 27-09-01(1)" sheetId="8" r:id="rId8"/>
    <sheet name="ОСР 27-12-01(1)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I35" i="1"/>
  <c r="C38" i="1"/>
  <c r="I34" i="1"/>
  <c r="C30" i="1"/>
  <c r="G64" i="2"/>
  <c r="G66" i="2" s="1"/>
  <c r="G67" i="2" s="1"/>
  <c r="G68" i="2" s="1"/>
  <c r="G63" i="2"/>
  <c r="F63" i="2"/>
  <c r="F64" i="2" s="1"/>
  <c r="F66" i="2" s="1"/>
  <c r="F67" i="2" s="1"/>
  <c r="F68" i="2" s="1"/>
  <c r="E63" i="2"/>
  <c r="E64" i="2" s="1"/>
  <c r="E66" i="2" s="1"/>
  <c r="E67" i="2" s="1"/>
  <c r="E68" i="2" s="1"/>
  <c r="D63" i="2"/>
  <c r="D64" i="2" s="1"/>
  <c r="G62" i="2"/>
  <c r="F62" i="2"/>
  <c r="E62" i="2"/>
  <c r="D62" i="2"/>
  <c r="H62" i="2" s="1"/>
  <c r="G55" i="2"/>
  <c r="F55" i="2"/>
  <c r="H55" i="2" s="1"/>
  <c r="E55" i="2"/>
  <c r="D55" i="2"/>
  <c r="H54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G29" i="2"/>
  <c r="F29" i="2"/>
  <c r="H29" i="2" s="1"/>
  <c r="E29" i="2"/>
  <c r="D29" i="2"/>
  <c r="H28" i="2"/>
  <c r="G23" i="2"/>
  <c r="F23" i="2"/>
  <c r="E23" i="2"/>
  <c r="D23" i="2"/>
  <c r="H23" i="2" s="1"/>
  <c r="H22" i="2"/>
  <c r="C40" i="1" l="1"/>
  <c r="C39" i="1"/>
  <c r="C31" i="1"/>
  <c r="C32" i="1"/>
  <c r="D66" i="2"/>
  <c r="H64" i="2"/>
  <c r="H63" i="2"/>
  <c r="C42" i="1" l="1"/>
  <c r="D67" i="2"/>
  <c r="H66" i="2"/>
  <c r="D68" i="2" l="1"/>
  <c r="H68" i="2" s="1"/>
  <c r="H67" i="2"/>
</calcChain>
</file>

<file path=xl/sharedStrings.xml><?xml version="1.0" encoding="utf-8"?>
<sst xmlns="http://schemas.openxmlformats.org/spreadsheetml/2006/main" count="352" uniqueCount="142">
  <si>
    <t>СВОДКА ЗАТРАТ</t>
  </si>
  <si>
    <t>P_0538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</si>
  <si>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</si>
  <si>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</si>
  <si>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</si>
  <si>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</si>
  <si>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</si>
  <si>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</si>
  <si>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</si>
  <si>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</si>
  <si>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</si>
  <si>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</si>
  <si>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</si>
  <si>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</si>
  <si>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</si>
  <si>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</si>
  <si>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</si>
  <si>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</si>
  <si>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</si>
  <si>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</si>
  <si>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</si>
  <si>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</si>
  <si>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</si>
  <si>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</si>
  <si>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</si>
  <si>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</si>
  <si>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</si>
  <si>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</si>
  <si>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</si>
  <si>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</si>
  <si>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</si>
  <si>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</si>
  <si>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</si>
  <si>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</si>
  <si>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</si>
  <si>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</si>
  <si>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</si>
  <si>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</si>
  <si>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</si>
  <si>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</si>
  <si>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</si>
  <si>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</si>
  <si>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</si>
  <si>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</si>
  <si>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</si>
  <si>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</si>
  <si>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</si>
  <si>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</si>
  <si>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</si>
  <si>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</si>
  <si>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</si>
  <si>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</si>
  <si>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</si>
  <si>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</si>
  <si>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</si>
  <si>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</si>
  <si>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</si>
  <si>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</si>
  <si>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</si>
  <si>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</si>
  <si>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</si>
  <si>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</si>
  <si>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</si>
  <si>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</si>
  <si>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</si>
  <si>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</si>
  <si>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</si>
  <si>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</si>
  <si>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ОСР-27-09-01</t>
  </si>
  <si>
    <t>Письмо Госстроя №1336-ВК/1</t>
  </si>
  <si>
    <t>Пусконаладочные работы</t>
  </si>
  <si>
    <t>Премия за ввод 2,17%</t>
  </si>
  <si>
    <t>Форма № 3</t>
  </si>
  <si>
    <t>Наименование стройки</t>
  </si>
  <si>
    <t>ОБЪЕКТНЫЙ СМЕТНЫЙ РАСЧЕТ № ОСР 27-07-01</t>
  </si>
  <si>
    <t>Наименование сметы</t>
  </si>
  <si>
    <t>Наименование локальных сметных расчетов (смет), затрат</t>
  </si>
  <si>
    <t>ЛС-27-2</t>
  </si>
  <si>
    <t>Итого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</si>
  <si>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</si>
  <si>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</si>
  <si>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</si>
  <si>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</si>
  <si>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</si>
  <si>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</si>
  <si>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</si>
  <si>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</si>
  <si>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КЛ-6 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</si>
  <si>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</si>
  <si>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</si>
  <si>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</si>
  <si>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</si>
  <si>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</si>
  <si>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</si>
  <si>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</si>
  <si>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</si>
  <si>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27-07-01</t>
  </si>
  <si>
    <t>Строительные работы</t>
  </si>
  <si>
    <t>Монтажные работы</t>
  </si>
  <si>
    <t>Оборудование</t>
  </si>
  <si>
    <t>Прочие</t>
  </si>
  <si>
    <t>км2</t>
  </si>
  <si>
    <t>Восстановление дорожного покрытия при прокладке кабельной линии (м.б вкл в любую КЛ)</t>
  </si>
  <si>
    <t>ОСР 27-02-01</t>
  </si>
  <si>
    <t>км</t>
  </si>
  <si>
    <t>ГНБ трубой 160</t>
  </si>
  <si>
    <t>ОСР 27-09-01</t>
  </si>
  <si>
    <t>Реконструкция КЛ одноцепная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</si>
  <si>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</si>
  <si>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</si>
  <si>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</si>
  <si>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</si>
  <si>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</si>
  <si>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</si>
  <si>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</si>
  <si>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</si>
  <si>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</si>
  <si>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</si>
  <si>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</si>
  <si>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</si>
  <si>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</si>
  <si>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</si>
  <si>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Труба полиэтиленовая толстостенная гладкая 110*8,1мм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</si>
  <si>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</si>
  <si>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</si>
  <si>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</si>
  <si>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</si>
  <si>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</si>
  <si>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</si>
  <si>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</si>
  <si>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</si>
  <si>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</si>
  <si>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</si>
  <si>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</si>
  <si>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</si>
  <si>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</si>
  <si>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</si>
  <si>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</si>
  <si>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</si>
  <si>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</si>
  <si>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</si>
  <si>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Повышение надежности электроснабжения г. Новокуйбышевска по ул. Кутузова Реконструкция 2-х КЛ-10 кВ от ЦРП-8 до ТП-24 (протяженностью 1,6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</si>
</sst>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C60A5DF3-8E13-4AC1-99E9-6917EE378FB3}"/>
    <cellStyle name="Обычный" xfId="0" builtinId="0"/>
    <cellStyle name="Обычный 2" xfId="4" xr:uid="{EE23EBCE-4FA9-4437-8AB8-E128184DB7FD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B24" sqref="B24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7.88671875" bestFit="1" customWidth="1"/>
    <col min="9" max="9" width="14.332031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141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123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124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125</v>
      </c>
      <c r="C26" s="54"/>
      <c r="D26" s="51"/>
      <c r="E26" s="51"/>
      <c r="F26" s="51"/>
      <c r="G26" s="52"/>
      <c r="H26" s="52" t="s">
        <v>126</v>
      </c>
      <c r="I26" s="52"/>
    </row>
    <row r="27" spans="1:9" ht="17.100000000000001" customHeight="1" x14ac:dyDescent="0.3">
      <c r="A27" s="55" t="s">
        <v>6</v>
      </c>
      <c r="B27" s="53" t="s">
        <v>127</v>
      </c>
      <c r="C27" s="56">
        <v>0</v>
      </c>
      <c r="D27" s="57"/>
      <c r="E27" s="57"/>
      <c r="F27" s="57"/>
      <c r="G27" s="58" t="s">
        <v>128</v>
      </c>
      <c r="H27" s="58" t="s">
        <v>129</v>
      </c>
      <c r="I27" s="58" t="s">
        <v>130</v>
      </c>
    </row>
    <row r="28" spans="1:9" ht="17.100000000000001" customHeight="1" x14ac:dyDescent="0.3">
      <c r="A28" s="55" t="s">
        <v>7</v>
      </c>
      <c r="B28" s="53" t="s">
        <v>131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132</v>
      </c>
      <c r="C29" s="62">
        <f>ССР!G59*1.2</f>
        <v>441.93489368680798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441.93489368680798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133</v>
      </c>
      <c r="C31" s="62">
        <f>C30-ROUND(C30/1.2,5)</f>
        <v>73.65581368680796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134</v>
      </c>
      <c r="C32" s="67">
        <f>C30*I36</f>
        <v>512.64107374939158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135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125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127</v>
      </c>
      <c r="C35" s="76">
        <f>ССР!D68+ССР!E68</f>
        <v>10459.231617787204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131</v>
      </c>
      <c r="C36" s="76">
        <f>0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132</v>
      </c>
      <c r="C37" s="76">
        <f>ССР!G68-C30</f>
        <v>150.01985086970478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10609.251468656908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133</v>
      </c>
      <c r="C39" s="62">
        <f>C38-ROUND(C38/1.2,5)</f>
        <v>1768.2085786569078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134</v>
      </c>
      <c r="C40" s="77">
        <f>C38*I37</f>
        <v>12850.714454641655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136</v>
      </c>
      <c r="C42" s="103">
        <f>C40+C32</f>
        <v>13363.355528391046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137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6"/>
  <sheetViews>
    <sheetView zoomScale="75" zoomScaleNormal="87" workbookViewId="0">
      <selection activeCell="H3" sqref="H3:H6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88</v>
      </c>
      <c r="B1" s="37" t="s">
        <v>89</v>
      </c>
      <c r="C1" s="37" t="s">
        <v>90</v>
      </c>
      <c r="D1" s="37" t="s">
        <v>91</v>
      </c>
      <c r="E1" s="37" t="s">
        <v>92</v>
      </c>
      <c r="F1" s="37" t="s">
        <v>93</v>
      </c>
      <c r="G1" s="37" t="s">
        <v>94</v>
      </c>
      <c r="H1" s="37" t="s">
        <v>95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37</v>
      </c>
      <c r="B3" s="94"/>
      <c r="C3" s="45"/>
      <c r="D3" s="43">
        <v>1695.9746942385</v>
      </c>
      <c r="E3" s="41"/>
      <c r="F3" s="41"/>
      <c r="G3" s="41"/>
      <c r="H3" s="48"/>
    </row>
    <row r="4" spans="1:8" x14ac:dyDescent="0.3">
      <c r="A4" s="95" t="s">
        <v>96</v>
      </c>
      <c r="B4" s="42" t="s">
        <v>97</v>
      </c>
      <c r="C4" s="45"/>
      <c r="D4" s="43">
        <v>1695.9746942385</v>
      </c>
      <c r="E4" s="41"/>
      <c r="F4" s="41"/>
      <c r="G4" s="41"/>
      <c r="H4" s="48"/>
    </row>
    <row r="5" spans="1:8" x14ac:dyDescent="0.3">
      <c r="A5" s="95"/>
      <c r="B5" s="42" t="s">
        <v>98</v>
      </c>
      <c r="C5" s="37"/>
      <c r="D5" s="43">
        <v>0</v>
      </c>
      <c r="E5" s="41"/>
      <c r="F5" s="41"/>
      <c r="G5" s="41"/>
      <c r="H5" s="47"/>
    </row>
    <row r="6" spans="1:8" x14ac:dyDescent="0.3">
      <c r="A6" s="96"/>
      <c r="B6" s="42" t="s">
        <v>99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100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37</v>
      </c>
      <c r="B8" s="98"/>
      <c r="C8" s="95" t="s">
        <v>102</v>
      </c>
      <c r="D8" s="44">
        <v>1695.9746942385</v>
      </c>
      <c r="E8" s="41">
        <v>1.3999999999999999E-4</v>
      </c>
      <c r="F8" s="41" t="s">
        <v>101</v>
      </c>
      <c r="G8" s="44">
        <v>12114104.958846999</v>
      </c>
      <c r="H8" s="47"/>
    </row>
    <row r="9" spans="1:8" x14ac:dyDescent="0.3">
      <c r="A9" s="99">
        <v>1</v>
      </c>
      <c r="B9" s="42" t="s">
        <v>97</v>
      </c>
      <c r="C9" s="95"/>
      <c r="D9" s="44">
        <v>1695.9746942385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98</v>
      </c>
      <c r="C10" s="95"/>
      <c r="D10" s="44">
        <v>0</v>
      </c>
      <c r="E10" s="41"/>
      <c r="F10" s="41"/>
      <c r="G10" s="41"/>
      <c r="H10" s="96"/>
    </row>
    <row r="11" spans="1:8" x14ac:dyDescent="0.3">
      <c r="A11" s="95"/>
      <c r="B11" s="42" t="s">
        <v>99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100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80</v>
      </c>
      <c r="B13" s="94"/>
      <c r="C13" s="37"/>
      <c r="D13" s="43">
        <v>920.03533298476998</v>
      </c>
      <c r="E13" s="41"/>
      <c r="F13" s="41"/>
      <c r="G13" s="41"/>
      <c r="H13" s="47"/>
    </row>
    <row r="14" spans="1:8" x14ac:dyDescent="0.3">
      <c r="A14" s="95" t="s">
        <v>103</v>
      </c>
      <c r="B14" s="42" t="s">
        <v>97</v>
      </c>
      <c r="C14" s="37"/>
      <c r="D14" s="43">
        <v>861.37453816941002</v>
      </c>
      <c r="E14" s="41"/>
      <c r="F14" s="41"/>
      <c r="G14" s="41"/>
      <c r="H14" s="47"/>
    </row>
    <row r="15" spans="1:8" x14ac:dyDescent="0.3">
      <c r="A15" s="95"/>
      <c r="B15" s="42" t="s">
        <v>98</v>
      </c>
      <c r="C15" s="37"/>
      <c r="D15" s="43">
        <v>58.660794815354997</v>
      </c>
      <c r="E15" s="41"/>
      <c r="F15" s="41"/>
      <c r="G15" s="41"/>
      <c r="H15" s="47"/>
    </row>
    <row r="16" spans="1:8" x14ac:dyDescent="0.3">
      <c r="A16" s="95"/>
      <c r="B16" s="42" t="s">
        <v>99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100</v>
      </c>
      <c r="C17" s="37"/>
      <c r="D17" s="43">
        <v>0</v>
      </c>
      <c r="E17" s="41"/>
      <c r="F17" s="41"/>
      <c r="G17" s="41"/>
      <c r="H17" s="47"/>
    </row>
    <row r="18" spans="1:8" x14ac:dyDescent="0.3">
      <c r="A18" s="97" t="s">
        <v>82</v>
      </c>
      <c r="B18" s="98"/>
      <c r="C18" s="95" t="s">
        <v>105</v>
      </c>
      <c r="D18" s="44">
        <v>920.03533298476998</v>
      </c>
      <c r="E18" s="41">
        <v>0.1</v>
      </c>
      <c r="F18" s="41" t="s">
        <v>104</v>
      </c>
      <c r="G18" s="44">
        <v>9200.3533298476996</v>
      </c>
      <c r="H18" s="47"/>
    </row>
    <row r="19" spans="1:8" x14ac:dyDescent="0.3">
      <c r="A19" s="99">
        <v>1</v>
      </c>
      <c r="B19" s="42" t="s">
        <v>97</v>
      </c>
      <c r="C19" s="95"/>
      <c r="D19" s="44">
        <v>861.37453816941002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98</v>
      </c>
      <c r="C20" s="95"/>
      <c r="D20" s="44">
        <v>58.660794815354997</v>
      </c>
      <c r="E20" s="41"/>
      <c r="F20" s="41"/>
      <c r="G20" s="41"/>
      <c r="H20" s="96"/>
    </row>
    <row r="21" spans="1:8" x14ac:dyDescent="0.3">
      <c r="A21" s="95"/>
      <c r="B21" s="42" t="s">
        <v>99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100</v>
      </c>
      <c r="C22" s="95"/>
      <c r="D22" s="44">
        <v>0</v>
      </c>
      <c r="E22" s="41"/>
      <c r="F22" s="41"/>
      <c r="G22" s="41"/>
      <c r="H22" s="96"/>
    </row>
    <row r="23" spans="1:8" ht="24.6" x14ac:dyDescent="0.3">
      <c r="A23" s="100" t="s">
        <v>70</v>
      </c>
      <c r="B23" s="94"/>
      <c r="C23" s="37"/>
      <c r="D23" s="43">
        <v>19.427640112266999</v>
      </c>
      <c r="E23" s="41"/>
      <c r="F23" s="41"/>
      <c r="G23" s="41"/>
      <c r="H23" s="47"/>
    </row>
    <row r="24" spans="1:8" x14ac:dyDescent="0.3">
      <c r="A24" s="95" t="s">
        <v>106</v>
      </c>
      <c r="B24" s="42" t="s">
        <v>97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98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99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100</v>
      </c>
      <c r="C27" s="37"/>
      <c r="D27" s="43">
        <v>19.427640112266999</v>
      </c>
      <c r="E27" s="41"/>
      <c r="F27" s="41"/>
      <c r="G27" s="41"/>
      <c r="H27" s="47"/>
    </row>
    <row r="28" spans="1:8" x14ac:dyDescent="0.3">
      <c r="A28" s="97" t="s">
        <v>84</v>
      </c>
      <c r="B28" s="98"/>
      <c r="C28" s="95" t="s">
        <v>105</v>
      </c>
      <c r="D28" s="44">
        <v>2.7975341789738</v>
      </c>
      <c r="E28" s="41">
        <v>0.1</v>
      </c>
      <c r="F28" s="41" t="s">
        <v>104</v>
      </c>
      <c r="G28" s="44">
        <v>27.975341789738</v>
      </c>
      <c r="H28" s="47"/>
    </row>
    <row r="29" spans="1:8" x14ac:dyDescent="0.3">
      <c r="A29" s="99">
        <v>1</v>
      </c>
      <c r="B29" s="42" t="s">
        <v>97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98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99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100</v>
      </c>
      <c r="C32" s="95"/>
      <c r="D32" s="44">
        <v>2.7975341789738</v>
      </c>
      <c r="E32" s="41"/>
      <c r="F32" s="41"/>
      <c r="G32" s="41"/>
      <c r="H32" s="96"/>
    </row>
    <row r="33" spans="1:8" x14ac:dyDescent="0.3">
      <c r="A33" s="97" t="s">
        <v>84</v>
      </c>
      <c r="B33" s="98"/>
      <c r="C33" s="95" t="s">
        <v>107</v>
      </c>
      <c r="D33" s="44">
        <v>16.630105933292999</v>
      </c>
      <c r="E33" s="41">
        <v>0.55000000000000004</v>
      </c>
      <c r="F33" s="41" t="s">
        <v>104</v>
      </c>
      <c r="G33" s="44">
        <v>30.236556242351998</v>
      </c>
      <c r="H33" s="47"/>
    </row>
    <row r="34" spans="1:8" x14ac:dyDescent="0.3">
      <c r="A34" s="99">
        <v>2</v>
      </c>
      <c r="B34" s="42" t="s">
        <v>97</v>
      </c>
      <c r="C34" s="95"/>
      <c r="D34" s="44">
        <v>0</v>
      </c>
      <c r="E34" s="41"/>
      <c r="F34" s="41"/>
      <c r="G34" s="41"/>
      <c r="H34" s="96" t="s">
        <v>25</v>
      </c>
    </row>
    <row r="35" spans="1:8" x14ac:dyDescent="0.3">
      <c r="A35" s="95"/>
      <c r="B35" s="42" t="s">
        <v>98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99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100</v>
      </c>
      <c r="C37" s="95"/>
      <c r="D37" s="44">
        <v>16.630105933292999</v>
      </c>
      <c r="E37" s="41"/>
      <c r="F37" s="41"/>
      <c r="G37" s="41"/>
      <c r="H37" s="96"/>
    </row>
    <row r="38" spans="1:8" ht="24.6" x14ac:dyDescent="0.3">
      <c r="A38" s="100" t="s">
        <v>60</v>
      </c>
      <c r="B38" s="94"/>
      <c r="C38" s="37"/>
      <c r="D38" s="43">
        <v>368.27907807233998</v>
      </c>
      <c r="E38" s="41"/>
      <c r="F38" s="41"/>
      <c r="G38" s="41"/>
      <c r="H38" s="47"/>
    </row>
    <row r="39" spans="1:8" x14ac:dyDescent="0.3">
      <c r="A39" s="95" t="s">
        <v>108</v>
      </c>
      <c r="B39" s="42" t="s">
        <v>97</v>
      </c>
      <c r="C39" s="37"/>
      <c r="D39" s="43">
        <v>0</v>
      </c>
      <c r="E39" s="41"/>
      <c r="F39" s="41"/>
      <c r="G39" s="41"/>
      <c r="H39" s="47"/>
    </row>
    <row r="40" spans="1:8" x14ac:dyDescent="0.3">
      <c r="A40" s="95"/>
      <c r="B40" s="42" t="s">
        <v>98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5"/>
      <c r="B41" s="42" t="s">
        <v>99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100</v>
      </c>
      <c r="C42" s="37"/>
      <c r="D42" s="43">
        <v>368.27907807233998</v>
      </c>
      <c r="E42" s="41"/>
      <c r="F42" s="41"/>
      <c r="G42" s="41"/>
      <c r="H42" s="47"/>
    </row>
    <row r="43" spans="1:8" x14ac:dyDescent="0.3">
      <c r="A43" s="97" t="s">
        <v>60</v>
      </c>
      <c r="B43" s="98"/>
      <c r="C43" s="95" t="s">
        <v>105</v>
      </c>
      <c r="D43" s="44">
        <v>53.031315298957999</v>
      </c>
      <c r="E43" s="41">
        <v>0.1</v>
      </c>
      <c r="F43" s="41" t="s">
        <v>104</v>
      </c>
      <c r="G43" s="44">
        <v>530.31315298957998</v>
      </c>
      <c r="H43" s="47"/>
    </row>
    <row r="44" spans="1:8" x14ac:dyDescent="0.3">
      <c r="A44" s="99">
        <v>1</v>
      </c>
      <c r="B44" s="42" t="s">
        <v>97</v>
      </c>
      <c r="C44" s="95"/>
      <c r="D44" s="44">
        <v>0</v>
      </c>
      <c r="E44" s="41"/>
      <c r="F44" s="41"/>
      <c r="G44" s="41"/>
      <c r="H44" s="96" t="s">
        <v>25</v>
      </c>
    </row>
    <row r="45" spans="1:8" x14ac:dyDescent="0.3">
      <c r="A45" s="95"/>
      <c r="B45" s="42" t="s">
        <v>98</v>
      </c>
      <c r="C45" s="95"/>
      <c r="D45" s="44">
        <v>0</v>
      </c>
      <c r="E45" s="41"/>
      <c r="F45" s="41"/>
      <c r="G45" s="41"/>
      <c r="H45" s="96"/>
    </row>
    <row r="46" spans="1:8" x14ac:dyDescent="0.3">
      <c r="A46" s="95"/>
      <c r="B46" s="42" t="s">
        <v>99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100</v>
      </c>
      <c r="C47" s="95"/>
      <c r="D47" s="44">
        <v>53.031315298957999</v>
      </c>
      <c r="E47" s="41"/>
      <c r="F47" s="41"/>
      <c r="G47" s="41"/>
      <c r="H47" s="96"/>
    </row>
    <row r="48" spans="1:8" x14ac:dyDescent="0.3">
      <c r="A48" s="97" t="s">
        <v>60</v>
      </c>
      <c r="B48" s="98"/>
      <c r="C48" s="95" t="s">
        <v>107</v>
      </c>
      <c r="D48" s="44">
        <v>315.24776277337997</v>
      </c>
      <c r="E48" s="41">
        <v>0.55000000000000004</v>
      </c>
      <c r="F48" s="41" t="s">
        <v>104</v>
      </c>
      <c r="G48" s="44">
        <v>573.17775049705995</v>
      </c>
      <c r="H48" s="47"/>
    </row>
    <row r="49" spans="1:8" x14ac:dyDescent="0.3">
      <c r="A49" s="99">
        <v>2</v>
      </c>
      <c r="B49" s="42" t="s">
        <v>97</v>
      </c>
      <c r="C49" s="95"/>
      <c r="D49" s="44">
        <v>0</v>
      </c>
      <c r="E49" s="41"/>
      <c r="F49" s="41"/>
      <c r="G49" s="41"/>
      <c r="H49" s="96" t="s">
        <v>25</v>
      </c>
    </row>
    <row r="50" spans="1:8" x14ac:dyDescent="0.3">
      <c r="A50" s="95"/>
      <c r="B50" s="42" t="s">
        <v>98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99</v>
      </c>
      <c r="C51" s="95"/>
      <c r="D51" s="44">
        <v>0</v>
      </c>
      <c r="E51" s="41"/>
      <c r="F51" s="41"/>
      <c r="G51" s="41"/>
      <c r="H51" s="96"/>
    </row>
    <row r="52" spans="1:8" x14ac:dyDescent="0.3">
      <c r="A52" s="95"/>
      <c r="B52" s="42" t="s">
        <v>100</v>
      </c>
      <c r="C52" s="95"/>
      <c r="D52" s="44">
        <v>315.24776277337997</v>
      </c>
      <c r="E52" s="41"/>
      <c r="F52" s="41"/>
      <c r="G52" s="41"/>
      <c r="H52" s="96"/>
    </row>
    <row r="53" spans="1:8" ht="24.6" x14ac:dyDescent="0.3">
      <c r="A53" s="100" t="s">
        <v>25</v>
      </c>
      <c r="B53" s="94"/>
      <c r="C53" s="37"/>
      <c r="D53" s="43">
        <v>5469.2039743093001</v>
      </c>
      <c r="E53" s="41"/>
      <c r="F53" s="41"/>
      <c r="G53" s="41"/>
      <c r="H53" s="47"/>
    </row>
    <row r="54" spans="1:8" x14ac:dyDescent="0.3">
      <c r="A54" s="95" t="s">
        <v>103</v>
      </c>
      <c r="B54" s="42" t="s">
        <v>97</v>
      </c>
      <c r="C54" s="37"/>
      <c r="D54" s="43">
        <v>5120.4914405206</v>
      </c>
      <c r="E54" s="41"/>
      <c r="F54" s="41"/>
      <c r="G54" s="41"/>
      <c r="H54" s="47"/>
    </row>
    <row r="55" spans="1:8" x14ac:dyDescent="0.3">
      <c r="A55" s="95"/>
      <c r="B55" s="42" t="s">
        <v>98</v>
      </c>
      <c r="C55" s="37"/>
      <c r="D55" s="43">
        <v>348.71253378875002</v>
      </c>
      <c r="E55" s="41"/>
      <c r="F55" s="41"/>
      <c r="G55" s="41"/>
      <c r="H55" s="47"/>
    </row>
    <row r="56" spans="1:8" x14ac:dyDescent="0.3">
      <c r="A56" s="95"/>
      <c r="B56" s="42" t="s">
        <v>99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5"/>
      <c r="B57" s="42" t="s">
        <v>100</v>
      </c>
      <c r="C57" s="37"/>
      <c r="D57" s="43">
        <v>0</v>
      </c>
      <c r="E57" s="41"/>
      <c r="F57" s="41"/>
      <c r="G57" s="41"/>
      <c r="H57" s="47"/>
    </row>
    <row r="58" spans="1:8" x14ac:dyDescent="0.3">
      <c r="A58" s="97" t="s">
        <v>87</v>
      </c>
      <c r="B58" s="98"/>
      <c r="C58" s="95" t="s">
        <v>107</v>
      </c>
      <c r="D58" s="44">
        <v>5469.2039743093001</v>
      </c>
      <c r="E58" s="41">
        <v>0.55000000000000004</v>
      </c>
      <c r="F58" s="41" t="s">
        <v>104</v>
      </c>
      <c r="G58" s="44">
        <v>9944.007226017</v>
      </c>
      <c r="H58" s="47"/>
    </row>
    <row r="59" spans="1:8" x14ac:dyDescent="0.3">
      <c r="A59" s="99">
        <v>1</v>
      </c>
      <c r="B59" s="42" t="s">
        <v>97</v>
      </c>
      <c r="C59" s="95"/>
      <c r="D59" s="44">
        <v>5120.4914405206</v>
      </c>
      <c r="E59" s="41"/>
      <c r="F59" s="41"/>
      <c r="G59" s="41"/>
      <c r="H59" s="96" t="s">
        <v>25</v>
      </c>
    </row>
    <row r="60" spans="1:8" x14ac:dyDescent="0.3">
      <c r="A60" s="95"/>
      <c r="B60" s="42" t="s">
        <v>98</v>
      </c>
      <c r="C60" s="95"/>
      <c r="D60" s="44">
        <v>348.71253378875002</v>
      </c>
      <c r="E60" s="41"/>
      <c r="F60" s="41"/>
      <c r="G60" s="41"/>
      <c r="H60" s="96"/>
    </row>
    <row r="61" spans="1:8" x14ac:dyDescent="0.3">
      <c r="A61" s="95"/>
      <c r="B61" s="42" t="s">
        <v>99</v>
      </c>
      <c r="C61" s="95"/>
      <c r="D61" s="44">
        <v>0</v>
      </c>
      <c r="E61" s="41"/>
      <c r="F61" s="41"/>
      <c r="G61" s="41"/>
      <c r="H61" s="96"/>
    </row>
    <row r="62" spans="1:8" x14ac:dyDescent="0.3">
      <c r="A62" s="95"/>
      <c r="B62" s="42" t="s">
        <v>100</v>
      </c>
      <c r="C62" s="95"/>
      <c r="D62" s="44">
        <v>0</v>
      </c>
      <c r="E62" s="41"/>
      <c r="F62" s="41"/>
      <c r="G62" s="41"/>
      <c r="H62" s="96"/>
    </row>
    <row r="63" spans="1:8" x14ac:dyDescent="0.3">
      <c r="A63" s="46"/>
      <c r="C63" s="46"/>
      <c r="D63" s="40"/>
      <c r="E63" s="40"/>
      <c r="F63" s="40"/>
      <c r="G63" s="40"/>
      <c r="H63" s="49"/>
    </row>
    <row r="65" spans="1:8" x14ac:dyDescent="0.3">
      <c r="A65" s="101" t="s">
        <v>109</v>
      </c>
      <c r="B65" s="101"/>
      <c r="C65" s="101"/>
      <c r="D65" s="101"/>
      <c r="E65" s="101"/>
      <c r="F65" s="101"/>
      <c r="G65" s="101"/>
      <c r="H65" s="101"/>
    </row>
    <row r="66" spans="1:8" x14ac:dyDescent="0.3">
      <c r="A66" s="101" t="s">
        <v>110</v>
      </c>
      <c r="B66" s="101"/>
      <c r="C66" s="101"/>
      <c r="D66" s="101"/>
      <c r="E66" s="101"/>
      <c r="F66" s="101"/>
      <c r="G66" s="101"/>
      <c r="H66" s="101"/>
    </row>
  </sheetData>
  <mergeCells count="40">
    <mergeCell ref="A65:H65"/>
    <mergeCell ref="A66:H66"/>
    <mergeCell ref="A54:A57"/>
    <mergeCell ref="A58:B58"/>
    <mergeCell ref="H59:H62"/>
    <mergeCell ref="C58:C62"/>
    <mergeCell ref="A59:A62"/>
    <mergeCell ref="A48:B48"/>
    <mergeCell ref="H49:H52"/>
    <mergeCell ref="C48:C52"/>
    <mergeCell ref="A49:A52"/>
    <mergeCell ref="A53:B53"/>
    <mergeCell ref="A39:A42"/>
    <mergeCell ref="A43:B43"/>
    <mergeCell ref="H44:H47"/>
    <mergeCell ref="C43:C47"/>
    <mergeCell ref="A44:A47"/>
    <mergeCell ref="A33:B33"/>
    <mergeCell ref="H34:H37"/>
    <mergeCell ref="C33:C37"/>
    <mergeCell ref="A34:A37"/>
    <mergeCell ref="A38:B38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hidden="1" customHeight="1" x14ac:dyDescent="0.3">
      <c r="A4" s="25" t="s">
        <v>120</v>
      </c>
      <c r="B4" s="26" t="s">
        <v>104</v>
      </c>
      <c r="C4" s="27">
        <v>3.3333333333333E-2</v>
      </c>
      <c r="D4" s="27">
        <v>34488.969683926</v>
      </c>
      <c r="E4" s="26">
        <v>6</v>
      </c>
      <c r="F4" s="26"/>
      <c r="G4" s="27">
        <v>1149.6323227974999</v>
      </c>
      <c r="H4" s="28"/>
    </row>
    <row r="5" spans="1:8" ht="39" hidden="1" customHeight="1" x14ac:dyDescent="0.3">
      <c r="A5" s="25" t="s">
        <v>121</v>
      </c>
      <c r="B5" s="26" t="s">
        <v>104</v>
      </c>
      <c r="C5" s="27">
        <v>0.11274509803922</v>
      </c>
      <c r="D5" s="27">
        <v>1724.4134162502</v>
      </c>
      <c r="E5" s="26">
        <v>6</v>
      </c>
      <c r="F5" s="26"/>
      <c r="G5" s="27">
        <v>194.41915967527001</v>
      </c>
      <c r="H5" s="28"/>
    </row>
    <row r="6" spans="1:8" ht="39" customHeight="1" x14ac:dyDescent="0.3">
      <c r="A6" s="25" t="s">
        <v>138</v>
      </c>
      <c r="B6" s="26" t="s">
        <v>104</v>
      </c>
      <c r="C6" s="27">
        <v>0.78976562500000003</v>
      </c>
      <c r="D6" s="27">
        <v>5103.9171675885</v>
      </c>
      <c r="E6" s="26">
        <v>6</v>
      </c>
      <c r="F6" s="25" t="s">
        <v>138</v>
      </c>
      <c r="G6" s="27">
        <v>4030.8983318087999</v>
      </c>
      <c r="H6" s="28" t="s">
        <v>139</v>
      </c>
    </row>
    <row r="7" spans="1:8" ht="39" customHeight="1" x14ac:dyDescent="0.3">
      <c r="A7" s="25" t="s">
        <v>122</v>
      </c>
      <c r="B7" s="26" t="s">
        <v>104</v>
      </c>
      <c r="C7" s="27">
        <v>0.2303125</v>
      </c>
      <c r="D7" s="27">
        <v>818.22700652441995</v>
      </c>
      <c r="E7" s="26">
        <v>6</v>
      </c>
      <c r="F7" s="25" t="s">
        <v>122</v>
      </c>
      <c r="G7" s="27">
        <v>188.44790744016001</v>
      </c>
      <c r="H7" s="28" t="s">
        <v>140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zoomScale="90" zoomScaleNormal="90" workbookViewId="0">
      <selection activeCell="C17" sqref="C17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5981.8659786899998</v>
      </c>
      <c r="E25" s="20">
        <v>407.37332860409998</v>
      </c>
      <c r="F25" s="20">
        <v>0</v>
      </c>
      <c r="G25" s="20">
        <v>0</v>
      </c>
      <c r="H25" s="20">
        <v>6389.2393072941004</v>
      </c>
    </row>
    <row r="26" spans="1:8" ht="17.100000000000001" customHeight="1" x14ac:dyDescent="0.3">
      <c r="A26" s="6"/>
      <c r="B26" s="9"/>
      <c r="C26" s="9" t="s">
        <v>26</v>
      </c>
      <c r="D26" s="20">
        <v>5981.8659786899998</v>
      </c>
      <c r="E26" s="20">
        <v>407.37332860409998</v>
      </c>
      <c r="F26" s="20">
        <v>0</v>
      </c>
      <c r="G26" s="20">
        <v>0</v>
      </c>
      <c r="H26" s="20">
        <v>6389.2393072941004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>
        <v>2</v>
      </c>
      <c r="B40" s="21" t="s">
        <v>36</v>
      </c>
      <c r="C40" s="22" t="s">
        <v>37</v>
      </c>
      <c r="D40" s="20">
        <v>1695.9754601227</v>
      </c>
      <c r="E40" s="20">
        <v>0</v>
      </c>
      <c r="F40" s="20">
        <v>0</v>
      </c>
      <c r="G40" s="20">
        <v>0</v>
      </c>
      <c r="H40" s="20">
        <v>1695.9754601227</v>
      </c>
    </row>
    <row r="41" spans="1:8" ht="17.100000000000001" customHeight="1" x14ac:dyDescent="0.3">
      <c r="A41" s="6"/>
      <c r="B41" s="9"/>
      <c r="C41" s="9" t="s">
        <v>38</v>
      </c>
      <c r="D41" s="20">
        <v>1695.9754601227</v>
      </c>
      <c r="E41" s="20">
        <v>0</v>
      </c>
      <c r="F41" s="20">
        <v>0</v>
      </c>
      <c r="G41" s="20">
        <v>0</v>
      </c>
      <c r="H41" s="20">
        <v>1695.9754601227</v>
      </c>
    </row>
    <row r="42" spans="1:8" ht="17.100000000000001" customHeight="1" x14ac:dyDescent="0.3">
      <c r="A42" s="6"/>
      <c r="B42" s="9"/>
      <c r="C42" s="9" t="s">
        <v>39</v>
      </c>
      <c r="D42" s="20">
        <v>7677.8414388127003</v>
      </c>
      <c r="E42" s="20">
        <v>407.37332860409998</v>
      </c>
      <c r="F42" s="20">
        <v>0</v>
      </c>
      <c r="G42" s="20">
        <v>0</v>
      </c>
      <c r="H42" s="20">
        <v>8085.2147674168</v>
      </c>
    </row>
    <row r="43" spans="1:8" ht="17.100000000000001" customHeight="1" x14ac:dyDescent="0.3">
      <c r="A43" s="6"/>
      <c r="B43" s="9"/>
      <c r="C43" s="10" t="s">
        <v>40</v>
      </c>
      <c r="D43" s="20"/>
      <c r="E43" s="20"/>
      <c r="F43" s="20"/>
      <c r="G43" s="20"/>
      <c r="H43" s="20"/>
    </row>
    <row r="44" spans="1:8" ht="31.2" x14ac:dyDescent="0.3">
      <c r="A44" s="6">
        <v>3</v>
      </c>
      <c r="B44" s="6" t="s">
        <v>41</v>
      </c>
      <c r="C44" s="32" t="s">
        <v>42</v>
      </c>
      <c r="D44" s="20">
        <v>153.55682877625</v>
      </c>
      <c r="E44" s="20">
        <v>8.1474665720821005</v>
      </c>
      <c r="F44" s="20">
        <v>0</v>
      </c>
      <c r="G44" s="20">
        <v>0</v>
      </c>
      <c r="H44" s="20">
        <v>161.70429534834</v>
      </c>
    </row>
    <row r="45" spans="1:8" ht="17.100000000000001" customHeight="1" x14ac:dyDescent="0.3">
      <c r="A45" s="6"/>
      <c r="B45" s="9"/>
      <c r="C45" s="9" t="s">
        <v>43</v>
      </c>
      <c r="D45" s="20">
        <v>153.55682877625</v>
      </c>
      <c r="E45" s="20">
        <v>8.1474665720821005</v>
      </c>
      <c r="F45" s="20">
        <v>0</v>
      </c>
      <c r="G45" s="20">
        <v>0</v>
      </c>
      <c r="H45" s="20">
        <v>161.70429534834</v>
      </c>
    </row>
    <row r="46" spans="1:8" ht="17.100000000000001" customHeight="1" x14ac:dyDescent="0.3">
      <c r="A46" s="6"/>
      <c r="B46" s="9"/>
      <c r="C46" s="9" t="s">
        <v>44</v>
      </c>
      <c r="D46" s="20">
        <v>7831.3982675890002</v>
      </c>
      <c r="E46" s="20">
        <v>415.52079517618</v>
      </c>
      <c r="F46" s="20">
        <v>0</v>
      </c>
      <c r="G46" s="20">
        <v>0</v>
      </c>
      <c r="H46" s="20">
        <v>8246.9190627651005</v>
      </c>
    </row>
    <row r="47" spans="1:8" ht="17.100000000000001" customHeight="1" x14ac:dyDescent="0.3">
      <c r="A47" s="6"/>
      <c r="B47" s="9"/>
      <c r="C47" s="9" t="s">
        <v>45</v>
      </c>
      <c r="D47" s="20"/>
      <c r="E47" s="20"/>
      <c r="F47" s="20"/>
      <c r="G47" s="20"/>
      <c r="H47" s="20"/>
    </row>
    <row r="48" spans="1:8" ht="31.2" x14ac:dyDescent="0.3">
      <c r="A48" s="6">
        <v>4</v>
      </c>
      <c r="B48" s="6" t="s">
        <v>46</v>
      </c>
      <c r="C48" s="7" t="s">
        <v>47</v>
      </c>
      <c r="D48" s="20">
        <v>204.39734754481</v>
      </c>
      <c r="E48" s="20">
        <v>10.845092754098999</v>
      </c>
      <c r="F48" s="20">
        <v>0</v>
      </c>
      <c r="G48" s="20">
        <v>0</v>
      </c>
      <c r="H48" s="20">
        <v>215.24244029891</v>
      </c>
    </row>
    <row r="49" spans="1:8" x14ac:dyDescent="0.3">
      <c r="A49" s="6">
        <v>5</v>
      </c>
      <c r="B49" s="6" t="s">
        <v>68</v>
      </c>
      <c r="C49" s="7" t="s">
        <v>70</v>
      </c>
      <c r="D49" s="20">
        <v>0</v>
      </c>
      <c r="E49" s="20">
        <v>0</v>
      </c>
      <c r="F49" s="20">
        <v>0</v>
      </c>
      <c r="G49" s="20">
        <v>19.427640112266999</v>
      </c>
      <c r="H49" s="20">
        <v>19.427640112266999</v>
      </c>
    </row>
    <row r="50" spans="1:8" x14ac:dyDescent="0.3">
      <c r="A50" s="6">
        <v>6</v>
      </c>
      <c r="B50" s="6" t="s">
        <v>69</v>
      </c>
      <c r="C50" s="7" t="s">
        <v>71</v>
      </c>
      <c r="D50" s="20">
        <v>0</v>
      </c>
      <c r="E50" s="20">
        <v>0</v>
      </c>
      <c r="F50" s="20">
        <v>0</v>
      </c>
      <c r="G50" s="20">
        <v>91.221068673407004</v>
      </c>
      <c r="H50" s="20">
        <v>91.221068673407004</v>
      </c>
    </row>
    <row r="51" spans="1:8" ht="17.100000000000001" customHeight="1" x14ac:dyDescent="0.3">
      <c r="A51" s="6"/>
      <c r="B51" s="9"/>
      <c r="C51" s="9" t="s">
        <v>67</v>
      </c>
      <c r="D51" s="20">
        <v>204.39734754481</v>
      </c>
      <c r="E51" s="20">
        <v>10.845092754098999</v>
      </c>
      <c r="F51" s="20">
        <v>0</v>
      </c>
      <c r="G51" s="20">
        <v>110.64870878567</v>
      </c>
      <c r="H51" s="20">
        <v>325.89114908457998</v>
      </c>
    </row>
    <row r="52" spans="1:8" ht="17.100000000000001" customHeight="1" x14ac:dyDescent="0.3">
      <c r="A52" s="6"/>
      <c r="B52" s="9"/>
      <c r="C52" s="9" t="s">
        <v>66</v>
      </c>
      <c r="D52" s="20">
        <v>8035.7956151338003</v>
      </c>
      <c r="E52" s="20">
        <v>426.36588793028</v>
      </c>
      <c r="F52" s="20">
        <v>0</v>
      </c>
      <c r="G52" s="20">
        <v>110.64870878567</v>
      </c>
      <c r="H52" s="20">
        <v>8572.8102118497009</v>
      </c>
    </row>
    <row r="53" spans="1:8" ht="17.100000000000001" customHeight="1" x14ac:dyDescent="0.3">
      <c r="A53" s="6"/>
      <c r="B53" s="9"/>
      <c r="C53" s="9" t="s">
        <v>65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7.100000000000001" customHeight="1" x14ac:dyDescent="0.3">
      <c r="A55" s="6"/>
      <c r="B55" s="9"/>
      <c r="C55" s="9" t="s">
        <v>64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7.100000000000001" customHeight="1" x14ac:dyDescent="0.3">
      <c r="A56" s="6"/>
      <c r="B56" s="9"/>
      <c r="C56" s="9" t="s">
        <v>63</v>
      </c>
      <c r="D56" s="20">
        <v>8035.7956151338003</v>
      </c>
      <c r="E56" s="20">
        <v>426.36588793028</v>
      </c>
      <c r="F56" s="20">
        <v>0</v>
      </c>
      <c r="G56" s="20">
        <v>110.64870878567</v>
      </c>
      <c r="H56" s="20">
        <v>8572.8102118497009</v>
      </c>
    </row>
    <row r="57" spans="1:8" ht="153" customHeight="1" x14ac:dyDescent="0.3">
      <c r="A57" s="6"/>
      <c r="B57" s="9"/>
      <c r="C57" s="9" t="s">
        <v>62</v>
      </c>
      <c r="D57" s="20"/>
      <c r="E57" s="20"/>
      <c r="F57" s="20"/>
      <c r="G57" s="20"/>
      <c r="H57" s="20"/>
    </row>
    <row r="58" spans="1:8" x14ac:dyDescent="0.3">
      <c r="A58" s="6">
        <v>7</v>
      </c>
      <c r="B58" s="6" t="s">
        <v>61</v>
      </c>
      <c r="C58" s="7" t="s">
        <v>60</v>
      </c>
      <c r="D58" s="20">
        <v>0</v>
      </c>
      <c r="E58" s="20">
        <v>0</v>
      </c>
      <c r="F58" s="20">
        <v>0</v>
      </c>
      <c r="G58" s="20">
        <v>368.27907807233998</v>
      </c>
      <c r="H58" s="20">
        <v>368.27907807233998</v>
      </c>
    </row>
    <row r="59" spans="1:8" ht="17.100000000000001" customHeight="1" x14ac:dyDescent="0.3">
      <c r="A59" s="6"/>
      <c r="B59" s="9"/>
      <c r="C59" s="9" t="s">
        <v>59</v>
      </c>
      <c r="D59" s="20">
        <v>0</v>
      </c>
      <c r="E59" s="20">
        <v>0</v>
      </c>
      <c r="F59" s="20">
        <v>0</v>
      </c>
      <c r="G59" s="20">
        <v>368.27907807233998</v>
      </c>
      <c r="H59" s="20">
        <v>368.27907807233998</v>
      </c>
    </row>
    <row r="60" spans="1:8" ht="17.100000000000001" customHeight="1" x14ac:dyDescent="0.3">
      <c r="A60" s="6"/>
      <c r="B60" s="9"/>
      <c r="C60" s="9" t="s">
        <v>58</v>
      </c>
      <c r="D60" s="20">
        <v>8035.7956151338003</v>
      </c>
      <c r="E60" s="20">
        <v>426.36588793028</v>
      </c>
      <c r="F60" s="20">
        <v>0</v>
      </c>
      <c r="G60" s="20">
        <v>478.92778685802</v>
      </c>
      <c r="H60" s="20">
        <v>8941.0892899220999</v>
      </c>
    </row>
    <row r="61" spans="1:8" ht="17.100000000000001" customHeight="1" x14ac:dyDescent="0.3">
      <c r="A61" s="6"/>
      <c r="B61" s="9"/>
      <c r="C61" s="9" t="s">
        <v>57</v>
      </c>
      <c r="D61" s="20"/>
      <c r="E61" s="20"/>
      <c r="F61" s="20"/>
      <c r="G61" s="20"/>
      <c r="H61" s="20"/>
    </row>
    <row r="62" spans="1:8" ht="33.9" customHeight="1" x14ac:dyDescent="0.3">
      <c r="A62" s="6">
        <v>8</v>
      </c>
      <c r="B62" s="6" t="s">
        <v>56</v>
      </c>
      <c r="C62" s="7" t="s">
        <v>55</v>
      </c>
      <c r="D62" s="20">
        <f>D60 * 3%</f>
        <v>241.07386845401399</v>
      </c>
      <c r="E62" s="20">
        <f>E60 * 3%</f>
        <v>12.790976637908399</v>
      </c>
      <c r="F62" s="20">
        <f>F60 * 3%</f>
        <v>0</v>
      </c>
      <c r="G62" s="20">
        <f>G60 * 3%</f>
        <v>14.3678336057406</v>
      </c>
      <c r="H62" s="20">
        <f>SUM(D62:G62)</f>
        <v>268.232678697663</v>
      </c>
    </row>
    <row r="63" spans="1:8" ht="17.100000000000001" customHeight="1" x14ac:dyDescent="0.3">
      <c r="A63" s="6"/>
      <c r="B63" s="9"/>
      <c r="C63" s="9" t="s">
        <v>54</v>
      </c>
      <c r="D63" s="20">
        <f>D62</f>
        <v>241.07386845401399</v>
      </c>
      <c r="E63" s="20">
        <f>E62</f>
        <v>12.790976637908399</v>
      </c>
      <c r="F63" s="20">
        <f>F62</f>
        <v>0</v>
      </c>
      <c r="G63" s="20">
        <f>G62</f>
        <v>14.3678336057406</v>
      </c>
      <c r="H63" s="20">
        <f>SUM(D63:G63)</f>
        <v>268.232678697663</v>
      </c>
    </row>
    <row r="64" spans="1:8" ht="17.100000000000001" customHeight="1" x14ac:dyDescent="0.3">
      <c r="A64" s="6"/>
      <c r="B64" s="9"/>
      <c r="C64" s="9" t="s">
        <v>53</v>
      </c>
      <c r="D64" s="20">
        <f>D63 + D60</f>
        <v>8276.8694835878141</v>
      </c>
      <c r="E64" s="20">
        <f>E63 + E60</f>
        <v>439.15686456818838</v>
      </c>
      <c r="F64" s="20">
        <f>F63 + F60</f>
        <v>0</v>
      </c>
      <c r="G64" s="20">
        <f>G63 + G60</f>
        <v>493.2956204637606</v>
      </c>
      <c r="H64" s="20">
        <f>SUM(D64:G64)</f>
        <v>9209.3219686197644</v>
      </c>
    </row>
    <row r="65" spans="1:8" ht="17.100000000000001" customHeight="1" x14ac:dyDescent="0.3">
      <c r="A65" s="6"/>
      <c r="B65" s="9"/>
      <c r="C65" s="9" t="s">
        <v>52</v>
      </c>
      <c r="D65" s="20"/>
      <c r="E65" s="20"/>
      <c r="F65" s="20"/>
      <c r="G65" s="20"/>
      <c r="H65" s="20"/>
    </row>
    <row r="66" spans="1:8" ht="17.100000000000001" customHeight="1" x14ac:dyDescent="0.3">
      <c r="A66" s="6">
        <v>9</v>
      </c>
      <c r="B66" s="6" t="s">
        <v>51</v>
      </c>
      <c r="C66" s="7" t="s">
        <v>50</v>
      </c>
      <c r="D66" s="20">
        <f>D64 * 20%</f>
        <v>1655.373896717563</v>
      </c>
      <c r="E66" s="20">
        <f>E64 * 20%</f>
        <v>87.831372913637679</v>
      </c>
      <c r="F66" s="20">
        <f>F64 * 20%</f>
        <v>0</v>
      </c>
      <c r="G66" s="20">
        <f>G64 * 20%</f>
        <v>98.659124092752123</v>
      </c>
      <c r="H66" s="20">
        <f>SUM(D66:G66)</f>
        <v>1841.8643937239528</v>
      </c>
    </row>
    <row r="67" spans="1:8" ht="17.100000000000001" customHeight="1" x14ac:dyDescent="0.3">
      <c r="A67" s="6"/>
      <c r="B67" s="9"/>
      <c r="C67" s="9" t="s">
        <v>49</v>
      </c>
      <c r="D67" s="20">
        <f>D66</f>
        <v>1655.373896717563</v>
      </c>
      <c r="E67" s="20">
        <f>E66</f>
        <v>87.831372913637679</v>
      </c>
      <c r="F67" s="20">
        <f>F66</f>
        <v>0</v>
      </c>
      <c r="G67" s="20">
        <f>G66</f>
        <v>98.659124092752123</v>
      </c>
      <c r="H67" s="20">
        <f>SUM(D67:G67)</f>
        <v>1841.8643937239528</v>
      </c>
    </row>
    <row r="68" spans="1:8" ht="17.100000000000001" customHeight="1" x14ac:dyDescent="0.3">
      <c r="A68" s="6"/>
      <c r="B68" s="9"/>
      <c r="C68" s="9" t="s">
        <v>48</v>
      </c>
      <c r="D68" s="20">
        <f>D67 + D64</f>
        <v>9932.2433803053773</v>
      </c>
      <c r="E68" s="20">
        <f>E67 + E64</f>
        <v>526.9882374818261</v>
      </c>
      <c r="F68" s="20">
        <f>F67 + F64</f>
        <v>0</v>
      </c>
      <c r="G68" s="20">
        <f>G67 + G64</f>
        <v>591.95474455651276</v>
      </c>
      <c r="H68" s="20">
        <f>SUM(D68:G68)</f>
        <v>11051.186362343717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C1" zoomScale="90" zoomScaleNormal="90" workbookViewId="0">
      <selection activeCell="D8" sqref="D8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37</v>
      </c>
      <c r="D13" s="19">
        <v>1695.9746942385</v>
      </c>
      <c r="E13" s="19">
        <v>0</v>
      </c>
      <c r="F13" s="19">
        <v>0</v>
      </c>
      <c r="G13" s="19">
        <v>0</v>
      </c>
      <c r="H13" s="19">
        <v>1695.9746942385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1695.9746942385</v>
      </c>
      <c r="E14" s="19">
        <v>0</v>
      </c>
      <c r="F14" s="19">
        <v>0</v>
      </c>
      <c r="G14" s="19">
        <v>0</v>
      </c>
      <c r="H14" s="19">
        <v>1695.9746942385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861.37453816941002</v>
      </c>
      <c r="E13" s="19">
        <v>58.660794815354997</v>
      </c>
      <c r="F13" s="19">
        <v>0</v>
      </c>
      <c r="G13" s="19">
        <v>0</v>
      </c>
      <c r="H13" s="19">
        <v>920.03533298476998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861.37453816941002</v>
      </c>
      <c r="E14" s="19">
        <v>58.660794815354997</v>
      </c>
      <c r="F14" s="19">
        <v>0</v>
      </c>
      <c r="G14" s="19">
        <v>0</v>
      </c>
      <c r="H14" s="19">
        <v>920.03533298476998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70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84</v>
      </c>
      <c r="D13" s="19">
        <v>0</v>
      </c>
      <c r="E13" s="19">
        <v>0</v>
      </c>
      <c r="F13" s="19">
        <v>0</v>
      </c>
      <c r="G13" s="19">
        <v>2.7975341789738</v>
      </c>
      <c r="H13" s="19">
        <v>2.7975341789738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2.7975341789738</v>
      </c>
      <c r="H14" s="19">
        <v>2.7975341789738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60</v>
      </c>
      <c r="D13" s="19">
        <v>0</v>
      </c>
      <c r="E13" s="19">
        <v>0</v>
      </c>
      <c r="F13" s="19">
        <v>0</v>
      </c>
      <c r="G13" s="19">
        <v>53.031315298957999</v>
      </c>
      <c r="H13" s="19">
        <v>53.031315298957999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53.031315298957999</v>
      </c>
      <c r="H14" s="19">
        <v>53.031315298957999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87</v>
      </c>
      <c r="D13" s="19">
        <v>5120.4914405206</v>
      </c>
      <c r="E13" s="19">
        <v>348.71253378875002</v>
      </c>
      <c r="F13" s="19">
        <v>0</v>
      </c>
      <c r="G13" s="19">
        <v>0</v>
      </c>
      <c r="H13" s="19">
        <v>5469.2039743093001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5120.4914405206</v>
      </c>
      <c r="E14" s="19">
        <v>348.71253378875002</v>
      </c>
      <c r="F14" s="19">
        <v>0</v>
      </c>
      <c r="G14" s="19">
        <v>0</v>
      </c>
      <c r="H14" s="19">
        <v>5469.2039743093001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70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84</v>
      </c>
      <c r="D13" s="19">
        <v>0</v>
      </c>
      <c r="E13" s="19">
        <v>0</v>
      </c>
      <c r="F13" s="19">
        <v>0</v>
      </c>
      <c r="G13" s="19">
        <v>16.630105933292999</v>
      </c>
      <c r="H13" s="19">
        <v>16.630105933292999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16.630105933292999</v>
      </c>
      <c r="H14" s="19">
        <v>16.630105933292999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60</v>
      </c>
      <c r="D13" s="19">
        <v>0</v>
      </c>
      <c r="E13" s="19">
        <v>0</v>
      </c>
      <c r="F13" s="19">
        <v>0</v>
      </c>
      <c r="G13" s="19">
        <v>315.24776277337997</v>
      </c>
      <c r="H13" s="19">
        <v>315.24776277337997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315.24776277337997</v>
      </c>
      <c r="H14" s="19">
        <v>315.24776277337997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27-07-01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2025-11-17T09:43:24Z</dcterms:modified>
</cp:coreProperties>
</file>